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ropbox\Familienbereich\Vanessa\Shop\"/>
    </mc:Choice>
  </mc:AlternateContent>
  <bookViews>
    <workbookView xWindow="-105" yWindow="-105" windowWidth="23250" windowHeight="12570"/>
  </bookViews>
  <sheets>
    <sheet name="Tabelle1" sheetId="1" r:id="rId1"/>
    <sheet name="Tabelle2" sheetId="2" state="hidden" r:id="rId2"/>
    <sheet name="BSK" sheetId="3" state="hidden" r:id="rId3"/>
    <sheet name="Grundplatte" sheetId="4" state="hidden" r:id="rId4"/>
    <sheet name="Grundplattenauswahl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E21" i="1" s="1"/>
  <c r="E23" i="1"/>
  <c r="H23" i="1" s="1"/>
  <c r="F23" i="1"/>
  <c r="E19" i="1"/>
  <c r="F19" i="1" s="1"/>
  <c r="L8" i="1"/>
  <c r="K8" i="1"/>
  <c r="H21" i="1" l="1"/>
  <c r="H25" i="1" s="1"/>
  <c r="G21" i="1"/>
  <c r="G23" i="1"/>
  <c r="H19" i="1"/>
  <c r="G19" i="1"/>
  <c r="F21" i="1"/>
  <c r="M8" i="1"/>
</calcChain>
</file>

<file path=xl/sharedStrings.xml><?xml version="1.0" encoding="utf-8"?>
<sst xmlns="http://schemas.openxmlformats.org/spreadsheetml/2006/main" count="659" uniqueCount="212">
  <si>
    <t>Bezeichnung</t>
  </si>
  <si>
    <t>Cool Tool Revolution Grundhalter</t>
  </si>
  <si>
    <t>Schaft</t>
  </si>
  <si>
    <t>Größe</t>
  </si>
  <si>
    <t>Gruppe</t>
  </si>
  <si>
    <t>VDI30-BASE</t>
  </si>
  <si>
    <t>VDI30</t>
  </si>
  <si>
    <t>A</t>
  </si>
  <si>
    <t>CT-Base</t>
  </si>
  <si>
    <t>VDI40-BASE</t>
  </si>
  <si>
    <t>VDI40</t>
  </si>
  <si>
    <t>B</t>
  </si>
  <si>
    <t>VDI50-BASE</t>
  </si>
  <si>
    <t>VDI50</t>
  </si>
  <si>
    <t>C</t>
  </si>
  <si>
    <t>VDI60-BASE</t>
  </si>
  <si>
    <t>VDI60</t>
  </si>
  <si>
    <t>HSK63-BASE</t>
  </si>
  <si>
    <t>HSK63</t>
  </si>
  <si>
    <t>HSK100-BASE</t>
  </si>
  <si>
    <t>HSK100</t>
  </si>
  <si>
    <t>BMT45-BASE</t>
  </si>
  <si>
    <t>BMT45</t>
  </si>
  <si>
    <t>BMT55-BASE</t>
  </si>
  <si>
    <t>BMT55</t>
  </si>
  <si>
    <t>BMT65-BASE</t>
  </si>
  <si>
    <t>BMT65</t>
  </si>
  <si>
    <t>Mazak-40</t>
  </si>
  <si>
    <t>Mazak-50</t>
  </si>
  <si>
    <t>BSK-10M-20</t>
  </si>
  <si>
    <t>M8</t>
  </si>
  <si>
    <t>10mm</t>
  </si>
  <si>
    <t>CT-Köpfe</t>
  </si>
  <si>
    <t>BSK-12M-20</t>
  </si>
  <si>
    <t>12mm</t>
  </si>
  <si>
    <t>BSK-16M-20</t>
  </si>
  <si>
    <t>16mm</t>
  </si>
  <si>
    <t>BSK-20M-20</t>
  </si>
  <si>
    <t>20mm</t>
  </si>
  <si>
    <t>BSK-25M-20</t>
  </si>
  <si>
    <t>25mm</t>
  </si>
  <si>
    <t>BSK-32M-20</t>
  </si>
  <si>
    <t>32mm</t>
  </si>
  <si>
    <t>BSK-40M-20</t>
  </si>
  <si>
    <t>40mm</t>
  </si>
  <si>
    <t>BSK-50M-20</t>
  </si>
  <si>
    <t>50mm</t>
  </si>
  <si>
    <t>BSK-60M-20</t>
  </si>
  <si>
    <t>60mm</t>
  </si>
  <si>
    <t>IMB-01-A</t>
  </si>
  <si>
    <t>IMB-02-A</t>
  </si>
  <si>
    <t>IMB-01-B</t>
  </si>
  <si>
    <t>IMB-02-B</t>
  </si>
  <si>
    <t>IMB-01-C</t>
  </si>
  <si>
    <t>IMB-02-C</t>
  </si>
  <si>
    <t>IMB-03-C</t>
  </si>
  <si>
    <t>IMB-BMT40-01</t>
  </si>
  <si>
    <t>10-16</t>
  </si>
  <si>
    <t>IMB-BMT40-02</t>
  </si>
  <si>
    <t>20-32</t>
  </si>
  <si>
    <t>IMB-BMT45-01</t>
  </si>
  <si>
    <t>IMB-BMT45-02</t>
  </si>
  <si>
    <t>IMB-BMT55-01</t>
  </si>
  <si>
    <t>IMB-BMT55-02</t>
  </si>
  <si>
    <t>IMB-BMT55-03</t>
  </si>
  <si>
    <t>40</t>
  </si>
  <si>
    <t>IMB-BMT60-01</t>
  </si>
  <si>
    <t>IMB-BMT60-02</t>
  </si>
  <si>
    <t>IMB-BMT60-03</t>
  </si>
  <si>
    <t>40-60</t>
  </si>
  <si>
    <t>IMB-BMT65-01</t>
  </si>
  <si>
    <t>IMB-BMT65-02</t>
  </si>
  <si>
    <t>IMB-BMT65-03</t>
  </si>
  <si>
    <t>IMB-BMT75-01</t>
  </si>
  <si>
    <t>IMB-BMT75-02</t>
  </si>
  <si>
    <t>IMB-BMT75-03</t>
  </si>
  <si>
    <t>BMT75</t>
  </si>
  <si>
    <t>BMT40-BASE FIX</t>
  </si>
  <si>
    <t>BMT40</t>
  </si>
  <si>
    <t>BMT45-BASE FIX</t>
  </si>
  <si>
    <t>BMT55-BASE FIX</t>
  </si>
  <si>
    <t>BMT60-BASE FIX</t>
  </si>
  <si>
    <t>BMT60</t>
  </si>
  <si>
    <t>BMT65-BASE FIX</t>
  </si>
  <si>
    <t>BMT75-BASE FIX</t>
  </si>
  <si>
    <t xml:space="preserve">Mazak-40-BASE  </t>
  </si>
  <si>
    <t xml:space="preserve">Mazak-50-BASE  </t>
  </si>
  <si>
    <t>Mazak-40-Base FIX</t>
  </si>
  <si>
    <t>Mazak-50-Base FIX</t>
  </si>
  <si>
    <t>CT-Base-R</t>
  </si>
  <si>
    <t xml:space="preserve">BMT40-BASE </t>
  </si>
  <si>
    <t xml:space="preserve">BMT60-BASE </t>
  </si>
  <si>
    <t xml:space="preserve">BMT75-BASE </t>
  </si>
  <si>
    <t>Schnittstelle</t>
  </si>
  <si>
    <t>Größe A,B oder C</t>
  </si>
  <si>
    <t>länge</t>
  </si>
  <si>
    <t>finden</t>
  </si>
  <si>
    <t>D</t>
  </si>
  <si>
    <t>EAN Code</t>
  </si>
  <si>
    <t>Listenpreis</t>
  </si>
  <si>
    <t>Artikel Nr.</t>
  </si>
  <si>
    <t>090-102030A</t>
  </si>
  <si>
    <t>090-102040B</t>
  </si>
  <si>
    <t>090-102050C</t>
  </si>
  <si>
    <t>090-102060C</t>
  </si>
  <si>
    <t>090-103063A</t>
  </si>
  <si>
    <t>090-1030100B</t>
  </si>
  <si>
    <t>090-106040A</t>
  </si>
  <si>
    <t>090-106045A</t>
  </si>
  <si>
    <t>090-106055B</t>
  </si>
  <si>
    <t xml:space="preserve">090-106060C </t>
  </si>
  <si>
    <t>090-106065C</t>
  </si>
  <si>
    <t xml:space="preserve">090-106075C </t>
  </si>
  <si>
    <t>090-106040A-FIX</t>
  </si>
  <si>
    <t>090-106045A-FIX</t>
  </si>
  <si>
    <t>090-106055B-FIX</t>
  </si>
  <si>
    <t>090-106060C-FIX</t>
  </si>
  <si>
    <t>090-106065C-FIX</t>
  </si>
  <si>
    <t>090-106075C-FIX</t>
  </si>
  <si>
    <t>090-105040B</t>
  </si>
  <si>
    <t>090-105050C</t>
  </si>
  <si>
    <t>090-105040B-FIX</t>
  </si>
  <si>
    <t>090-105050C-FIX</t>
  </si>
  <si>
    <t>Hilsfspalte</t>
  </si>
  <si>
    <t>Modulare Revolution Bohrstangenköpfe für Sternrevolver</t>
  </si>
  <si>
    <t>zusatz 1</t>
  </si>
  <si>
    <t>Durchmesser</t>
  </si>
  <si>
    <t>090-20254010</t>
  </si>
  <si>
    <t>090-20254012</t>
  </si>
  <si>
    <t>090-20254016</t>
  </si>
  <si>
    <t>090-20254020</t>
  </si>
  <si>
    <t>090-20254025</t>
  </si>
  <si>
    <t>090-20254032</t>
  </si>
  <si>
    <t>090-20254040</t>
  </si>
  <si>
    <t>090-20254050</t>
  </si>
  <si>
    <t>090-20254060</t>
  </si>
  <si>
    <t>IMB-03-B</t>
  </si>
  <si>
    <t>Interface für Modulare Bohrstangenköofe</t>
  </si>
  <si>
    <t>Passend für BS</t>
  </si>
  <si>
    <t>090-2025701M8A</t>
  </si>
  <si>
    <t>090-2025702M8A</t>
  </si>
  <si>
    <t>090-2025701M8B</t>
  </si>
  <si>
    <t>090-2025702M8B</t>
  </si>
  <si>
    <t>090-2025703M8B</t>
  </si>
  <si>
    <t>090-2025701M8C</t>
  </si>
  <si>
    <t>090-2025702M8C</t>
  </si>
  <si>
    <t>090-2025703M8C</t>
  </si>
  <si>
    <t>090-20257001BMT40</t>
  </si>
  <si>
    <t>090-20257002BMT40</t>
  </si>
  <si>
    <t>090-20257001BMT45</t>
  </si>
  <si>
    <t>090-20257003BMT45</t>
  </si>
  <si>
    <t>090-20257001BMT55</t>
  </si>
  <si>
    <t>090-20257002BMT55</t>
  </si>
  <si>
    <t>090-20257003BMT55</t>
  </si>
  <si>
    <t>090-20257001BMT60</t>
  </si>
  <si>
    <t>090-20257002BMT60</t>
  </si>
  <si>
    <t>090-20257003BMT60</t>
  </si>
  <si>
    <t>090-20257001BMT65</t>
  </si>
  <si>
    <t>090-20257002BMT65</t>
  </si>
  <si>
    <t>090-20257003BMT65</t>
  </si>
  <si>
    <t>090-20257001BMT75</t>
  </si>
  <si>
    <t>090-20257002BMT75</t>
  </si>
  <si>
    <t>090-20257003BMT75</t>
  </si>
  <si>
    <t>Step 1</t>
  </si>
  <si>
    <t>Step 2</t>
  </si>
  <si>
    <t xml:space="preserve">           Selection of the modular boring bar holders for star revolvers</t>
  </si>
  <si>
    <t>Select your base</t>
  </si>
  <si>
    <t>Select your boring bar diameter</t>
  </si>
  <si>
    <t>Neccessary parts for the modular boring bar holder</t>
  </si>
  <si>
    <t>Base (omit this if you already have one):</t>
  </si>
  <si>
    <t>Plate for modular boring bar holder:</t>
  </si>
  <si>
    <t>Modular boring bar head:</t>
  </si>
  <si>
    <t>Total without base</t>
  </si>
  <si>
    <t>Price</t>
  </si>
  <si>
    <t>Description</t>
  </si>
  <si>
    <t>Order number</t>
  </si>
  <si>
    <t>Name</t>
  </si>
  <si>
    <t xml:space="preserve"> Cool Tool Revolution base with heigth adjustment mechanism switchable and coolant flow</t>
  </si>
  <si>
    <t xml:space="preserve">Cool Tool Revolution base without heigth adjustment mechanism </t>
  </si>
  <si>
    <t>Modular boring bar head diameter 10mm, clamping length 60mm</t>
  </si>
  <si>
    <t>Modular boring bar head diameter 12mm, clamping length 60mm</t>
  </si>
  <si>
    <t>Modular boring bar head diameter 16mm, clamping length 64mm</t>
  </si>
  <si>
    <t>Modular boring bar head diameter 20mm, clamping length 80mm</t>
  </si>
  <si>
    <t>Modular boring bar head diameter 25mm, clamping length 100mm</t>
  </si>
  <si>
    <t>Modular boring bar head diameter 32mm, clamping length 128mm</t>
  </si>
  <si>
    <t>Modular boring bar head diameter 40mm, clamping length 160mm</t>
  </si>
  <si>
    <t>Modular boring bar head diameter 50mm, clamping length 200mm</t>
  </si>
  <si>
    <t>Modular boring bar head diameter 60mm, clamping length 240mm</t>
  </si>
  <si>
    <t>Interface for Modular boring bar head diameter 10mm, 12mm, 16mm, flange size A</t>
  </si>
  <si>
    <t>Interface for Modular boring bar head diameter 20mm, 25mm, 32mm, 40mm, flange size A</t>
  </si>
  <si>
    <t>Interface for Modular boring bar head diameter 10mm, 12mm, 16mm, flange size B</t>
  </si>
  <si>
    <t>Interface for Modular boring bar head diameter 20mm, 25mm, 32mm, flange size B</t>
  </si>
  <si>
    <t>Interface for Modular boring bar head diameter 40mm, flange size B</t>
  </si>
  <si>
    <t>Interface for Modular boring bar head diameter 10mm, 12mm, 16mm, flange size C</t>
  </si>
  <si>
    <t>Interface for Modular boring bar head diameter 20mm, 25mm, 32mm, flange size C</t>
  </si>
  <si>
    <t>Interface for Modular boring bar head diameter 40mm, 50mm, 60mm, flange size C</t>
  </si>
  <si>
    <t>Interface for Modular boring bar head diameter 10mm, 12mm, 16mm, for BMT 40 Base</t>
  </si>
  <si>
    <t>Interface for Modular boring bar head diameter 20mm, 25mm, 32mm, for BMT 40 Base</t>
  </si>
  <si>
    <t>Interface for Modular boring bar head diameter 10mm, 12mm, 16mm, for BMT 45 Base</t>
  </si>
  <si>
    <t>Interface for Modular boring bar head diameter 20mm, 25mm, 32mm, for BMT 45 Base</t>
  </si>
  <si>
    <t>Interface for Modular boring bar head diameter 10mm, 12mm, 16mm, for BMT 55 Base</t>
  </si>
  <si>
    <t>Interface for Modular boring bar head diameter 20mm, 25mm, 32mm, for BMT 55 Base</t>
  </si>
  <si>
    <t>Interface for Modular boring bar head diameter 40mm, for BMT 55 Base</t>
  </si>
  <si>
    <t>Interface for Modular boring bar head diameter 10mm, 12mm, 16mm, for BMT 60 Base</t>
  </si>
  <si>
    <t>Interface for Modular boring bar head diameter 20mm, 25mm, 32mm, for BMT 60 Base</t>
  </si>
  <si>
    <t>Interface for Modular boring bar head diameter 40mm, 50mm, 60mm, for BMT 60 Base</t>
  </si>
  <si>
    <t>Interface for Modular boring bar head diameter 10mm, 12mm, 16mm, for BMT 65 Base</t>
  </si>
  <si>
    <t>Interface for Modular boring bar head diameter 20mm, 25mm, 32mm, for BMT 65 Base</t>
  </si>
  <si>
    <t>Interface for Modular boring bar head diameter 40mm, 50mm, 60mm, for BMT 65 Base</t>
  </si>
  <si>
    <t>Interface for Modular boring bar head diameter 10mm, 12mm, 16mm, for BMT 75 Base</t>
  </si>
  <si>
    <t>Interface for Modular boring bar head diameter 20mm, 25mm, 32mm, for BMT 75 Base</t>
  </si>
  <si>
    <t>Interface for Modular boring bar head diameter 40mm, 50mm, 60mm, for BMT 75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</si>
</sst>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2" borderId="0" xfId="0" applyFill="1" applyBorder="1"/>
    <xf numFmtId="0" fontId="2" fillId="0" borderId="0" xfId="0" applyFont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4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1" fillId="6" borderId="0" xfId="0" applyFont="1" applyFill="1" applyBorder="1"/>
    <xf numFmtId="0" fontId="0" fillId="6" borderId="3" xfId="0" applyFill="1" applyBorder="1"/>
    <xf numFmtId="0" fontId="0" fillId="6" borderId="10" xfId="0" applyFill="1" applyBorder="1"/>
    <xf numFmtId="0" fontId="0" fillId="6" borderId="4" xfId="0" applyFill="1" applyBorder="1"/>
    <xf numFmtId="0" fontId="0" fillId="6" borderId="8" xfId="0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1" fillId="6" borderId="0" xfId="0" applyFont="1" applyFill="1" applyBorder="1" applyAlignment="1">
      <alignment shrinkToFit="1"/>
    </xf>
    <xf numFmtId="0" fontId="1" fillId="3" borderId="0" xfId="0" applyFont="1" applyFill="1" applyBorder="1" applyProtection="1">
      <protection locked="0"/>
    </xf>
    <xf numFmtId="0" fontId="1" fillId="4" borderId="0" xfId="0" applyFont="1" applyFill="1" applyBorder="1"/>
    <xf numFmtId="0" fontId="1" fillId="5" borderId="0" xfId="0" applyFont="1" applyFill="1" applyBorder="1"/>
    <xf numFmtId="0" fontId="1" fillId="3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4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64" fontId="1" fillId="6" borderId="9" xfId="0" applyNumberFormat="1" applyFont="1" applyFill="1" applyBorder="1"/>
    <xf numFmtId="0" fontId="0" fillId="6" borderId="11" xfId="0" applyFill="1" applyBorder="1"/>
    <xf numFmtId="0" fontId="0" fillId="6" borderId="12" xfId="0" applyFill="1" applyBorder="1"/>
    <xf numFmtId="0" fontId="1" fillId="6" borderId="12" xfId="0" applyFont="1" applyFill="1" applyBorder="1" applyAlignment="1">
      <alignment horizontal="right"/>
    </xf>
    <xf numFmtId="164" fontId="1" fillId="6" borderId="13" xfId="0" applyNumberFormat="1" applyFont="1" applyFill="1" applyBorder="1"/>
    <xf numFmtId="0" fontId="5" fillId="6" borderId="0" xfId="0" applyFont="1" applyFill="1" applyBorder="1"/>
    <xf numFmtId="0" fontId="6" fillId="6" borderId="0" xfId="0" applyFont="1" applyFill="1" applyBorder="1"/>
  </cellXfs>
  <cellStyles count="1">
    <cellStyle name="Standard" xfId="0" builtinId="0"/>
  </cellStyles>
  <dxfs count="2">
    <dxf>
      <fill>
        <patternFill>
          <bgColor rgb="FFFF787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showRowColHeaders="0" tabSelected="1" topLeftCell="B1" zoomScale="110" zoomScaleNormal="110" workbookViewId="0">
      <selection activeCell="D28" sqref="D28"/>
    </sheetView>
  </sheetViews>
  <sheetFormatPr baseColWidth="10" defaultRowHeight="15" x14ac:dyDescent="0.25"/>
  <cols>
    <col min="1" max="1" width="0" hidden="1" customWidth="1"/>
    <col min="2" max="2" width="1.5703125" customWidth="1"/>
    <col min="3" max="3" width="8.7109375" customWidth="1"/>
    <col min="4" max="4" width="43.7109375" customWidth="1"/>
    <col min="5" max="5" width="24.28515625" customWidth="1"/>
    <col min="6" max="6" width="15.28515625" customWidth="1"/>
    <col min="7" max="7" width="79.7109375" customWidth="1"/>
    <col min="10" max="10" width="16.85546875" hidden="1" customWidth="1"/>
    <col min="11" max="15" width="0" hidden="1" customWidth="1"/>
  </cols>
  <sheetData>
    <row r="2" spans="1:15" ht="23.45" customHeight="1" x14ac:dyDescent="0.35">
      <c r="C2" s="30" t="s">
        <v>165</v>
      </c>
    </row>
    <row r="3" spans="1:15" ht="11.45" customHeight="1" thickBot="1" x14ac:dyDescent="0.3"/>
    <row r="4" spans="1:15" x14ac:dyDescent="0.25">
      <c r="A4" s="10"/>
      <c r="B4" s="31"/>
      <c r="C4" s="10"/>
      <c r="D4" s="11"/>
      <c r="E4" s="11"/>
      <c r="F4" s="12"/>
    </row>
    <row r="5" spans="1:15" x14ac:dyDescent="0.25">
      <c r="A5" s="13"/>
      <c r="B5" s="31"/>
      <c r="C5" s="13"/>
      <c r="D5" s="14"/>
      <c r="E5" s="14"/>
      <c r="F5" s="15"/>
    </row>
    <row r="6" spans="1:15" ht="15.75" thickBot="1" x14ac:dyDescent="0.3">
      <c r="A6" s="13"/>
      <c r="B6" s="31"/>
      <c r="C6" s="13"/>
      <c r="D6" s="14"/>
      <c r="E6" s="14"/>
      <c r="F6" s="15"/>
    </row>
    <row r="7" spans="1:15" x14ac:dyDescent="0.25">
      <c r="A7" s="13"/>
      <c r="B7" s="31"/>
      <c r="C7" s="36" t="s">
        <v>163</v>
      </c>
      <c r="D7" s="34" t="s">
        <v>166</v>
      </c>
      <c r="E7" s="14"/>
      <c r="F7" s="15"/>
      <c r="K7" s="2" t="s">
        <v>94</v>
      </c>
      <c r="L7" s="3"/>
      <c r="M7" s="6" t="s">
        <v>93</v>
      </c>
      <c r="N7" t="s">
        <v>95</v>
      </c>
      <c r="O7" s="8" t="s">
        <v>96</v>
      </c>
    </row>
    <row r="8" spans="1:15" ht="15.75" thickBot="1" x14ac:dyDescent="0.3">
      <c r="A8" s="13"/>
      <c r="B8" s="31"/>
      <c r="C8" s="13"/>
      <c r="D8" s="33" t="s">
        <v>5</v>
      </c>
      <c r="E8" s="14"/>
      <c r="F8" s="15"/>
      <c r="K8" s="4" t="str">
        <f>VLOOKUP(D8,Tabelle2!C3:F24,4,FALSE)</f>
        <v>A</v>
      </c>
      <c r="L8" s="5" t="str">
        <f>VLOOKUP(D8,Tabelle2!C3:K24,9,FALSE)</f>
        <v>A</v>
      </c>
      <c r="M8" s="7" t="str">
        <f>IFERROR(LEFT(D8,FIND("Base",D8)-2),LEFT(D8,FIND("BASE",D8)-2))</f>
        <v>VDI30</v>
      </c>
    </row>
    <row r="9" spans="1:15" x14ac:dyDescent="0.25">
      <c r="A9" s="13"/>
      <c r="B9" s="31"/>
      <c r="C9" s="13"/>
      <c r="D9" s="14"/>
      <c r="E9" s="14"/>
      <c r="F9" s="15"/>
    </row>
    <row r="10" spans="1:15" x14ac:dyDescent="0.25">
      <c r="A10" s="13"/>
      <c r="B10" s="31"/>
      <c r="C10" s="36" t="s">
        <v>164</v>
      </c>
      <c r="D10" s="35" t="s">
        <v>167</v>
      </c>
      <c r="E10" s="14"/>
      <c r="F10" s="15"/>
    </row>
    <row r="11" spans="1:15" x14ac:dyDescent="0.25">
      <c r="A11" s="13"/>
      <c r="B11" s="31"/>
      <c r="C11" s="13"/>
      <c r="D11" s="33" t="s">
        <v>36</v>
      </c>
      <c r="E11" s="14"/>
      <c r="F11" s="15"/>
    </row>
    <row r="12" spans="1:15" ht="15.75" thickBot="1" x14ac:dyDescent="0.3">
      <c r="A12" s="16"/>
      <c r="B12" s="31"/>
      <c r="C12" s="16"/>
      <c r="D12" s="17"/>
      <c r="E12" s="17"/>
      <c r="F12" s="18"/>
    </row>
    <row r="13" spans="1:15" ht="15.75" thickBot="1" x14ac:dyDescent="0.3"/>
    <row r="14" spans="1:15" x14ac:dyDescent="0.25">
      <c r="C14" s="19"/>
      <c r="D14" s="20"/>
      <c r="E14" s="20"/>
      <c r="F14" s="20"/>
      <c r="G14" s="20"/>
      <c r="H14" s="21"/>
    </row>
    <row r="15" spans="1:15" ht="15.75" x14ac:dyDescent="0.25">
      <c r="C15" s="22"/>
      <c r="D15" s="38" t="s">
        <v>168</v>
      </c>
      <c r="E15" s="23"/>
      <c r="F15" s="23"/>
      <c r="G15" s="23"/>
      <c r="H15" s="24"/>
    </row>
    <row r="16" spans="1:15" x14ac:dyDescent="0.25">
      <c r="C16" s="22"/>
      <c r="D16" s="23"/>
      <c r="E16" s="23"/>
      <c r="F16" s="23"/>
      <c r="G16" s="23"/>
      <c r="H16" s="24"/>
    </row>
    <row r="17" spans="3:10" x14ac:dyDescent="0.25">
      <c r="C17" s="22"/>
      <c r="D17" s="25"/>
      <c r="E17" s="25" t="s">
        <v>176</v>
      </c>
      <c r="F17" s="25" t="s">
        <v>175</v>
      </c>
      <c r="G17" s="39" t="s">
        <v>174</v>
      </c>
      <c r="H17" s="40" t="s">
        <v>173</v>
      </c>
    </row>
    <row r="18" spans="3:10" ht="7.9" customHeight="1" x14ac:dyDescent="0.25">
      <c r="C18" s="22"/>
      <c r="D18" s="23"/>
      <c r="E18" s="23"/>
      <c r="F18" s="23"/>
      <c r="G18" s="23"/>
      <c r="H18" s="24"/>
    </row>
    <row r="19" spans="3:10" x14ac:dyDescent="0.25">
      <c r="C19" s="37">
        <v>1</v>
      </c>
      <c r="D19" s="25" t="s">
        <v>169</v>
      </c>
      <c r="E19" s="25" t="str">
        <f>D8</f>
        <v>VDI30-BASE</v>
      </c>
      <c r="F19" s="25" t="str">
        <f>VLOOKUP(E19,Tabelle2!C3:L24,10,FALSE)</f>
        <v>090-102030A</v>
      </c>
      <c r="G19" s="46" t="str">
        <f>VLOOKUP(E19,Tabelle2!C3:D24,2,FALSE)&amp;" für "&amp;VLOOKUP(E19,Tabelle2!C3:E24,3,FALSE)</f>
        <v xml:space="preserve"> Cool Tool Revolution base with heigth adjustment mechanism switchable and coolant flow für VDI30</v>
      </c>
      <c r="H19" s="41">
        <f>VLOOKUP(E19,Tabelle2!C3:J24,8,FALSE)</f>
        <v>279</v>
      </c>
      <c r="J19" t="str">
        <f>INDEX(Grundplattenauswahl!$A$3:$AA$12,MATCH(Tabelle1!$D$11,Grundplattenauswahl!$C$4:$C$12,0)+1,MATCH(Tabelle1!$D$8,Grundplattenauswahl!$F$3:$AA$3,0)+5)</f>
        <v>IMB-01-A</v>
      </c>
    </row>
    <row r="20" spans="3:10" ht="9" customHeight="1" x14ac:dyDescent="0.25">
      <c r="C20" s="22"/>
      <c r="D20" s="25"/>
      <c r="E20" s="25"/>
      <c r="F20" s="25"/>
      <c r="G20" s="47"/>
      <c r="H20" s="24"/>
    </row>
    <row r="21" spans="3:10" x14ac:dyDescent="0.25">
      <c r="C21" s="37">
        <v>2</v>
      </c>
      <c r="D21" s="25" t="s">
        <v>170</v>
      </c>
      <c r="E21" s="32" t="str">
        <f>IF(J19=0,"Diese Kombination ist nicht möglich",J19)</f>
        <v>IMB-01-A</v>
      </c>
      <c r="F21" s="25" t="str">
        <f>IF(J19=0,"",VLOOKUP(J19,Grundplatte!C2:L25,10,FALSE))</f>
        <v>090-2025701M8A</v>
      </c>
      <c r="G21" s="46" t="str">
        <f>IF(J19=0,"Der Grundhalter passt nicht zu dieser Bohrstangengröße",VLOOKUP(E21,Grundplatte!C2:J25,2,FALSE))</f>
        <v>Interface for Modular boring bar head diameter 10mm, 12mm, 16mm, flange size A</v>
      </c>
      <c r="H21" s="41">
        <f>IF(J19=0,0,VLOOKUP(E21,Grundplatte!C2:J25,8,FALSE))</f>
        <v>75</v>
      </c>
    </row>
    <row r="22" spans="3:10" ht="7.9" customHeight="1" x14ac:dyDescent="0.25">
      <c r="C22" s="29"/>
      <c r="D22" s="23"/>
      <c r="E22" s="23"/>
      <c r="F22" s="23"/>
      <c r="G22" s="47"/>
      <c r="H22" s="24"/>
    </row>
    <row r="23" spans="3:10" x14ac:dyDescent="0.25">
      <c r="C23" s="37">
        <v>3</v>
      </c>
      <c r="D23" s="25" t="s">
        <v>171</v>
      </c>
      <c r="E23" s="25" t="str">
        <f>VLOOKUP($D$11,BSK!$C$3:$M$11,2,FALSE)</f>
        <v>BSK-16M-20</v>
      </c>
      <c r="F23" s="25" t="str">
        <f>VLOOKUP($D$11,BSK!$C$3:$M$11,11,FALSE)</f>
        <v>090-20254016</v>
      </c>
      <c r="G23" s="46" t="str">
        <f>VLOOKUP(E23,BSK!D3:K11,2,FALSE)</f>
        <v>Modular boring bar head diameter 16mm, clamping length 64mm</v>
      </c>
      <c r="H23" s="41">
        <f>VLOOKUP(E23,BSK!D3:K11,8,FALSE)</f>
        <v>240</v>
      </c>
    </row>
    <row r="24" spans="3:10" ht="15.75" thickBot="1" x14ac:dyDescent="0.3">
      <c r="C24" s="26"/>
      <c r="D24" s="27"/>
      <c r="E24" s="27"/>
      <c r="F24" s="27"/>
      <c r="G24" s="27"/>
      <c r="H24" s="28"/>
    </row>
    <row r="25" spans="3:10" x14ac:dyDescent="0.25">
      <c r="C25" s="42"/>
      <c r="D25" s="43"/>
      <c r="E25" s="43"/>
      <c r="F25" s="43"/>
      <c r="G25" s="44" t="s">
        <v>172</v>
      </c>
      <c r="H25" s="45">
        <f>H21+H23</f>
        <v>315</v>
      </c>
    </row>
    <row r="34" spans="4:4" x14ac:dyDescent="0.25">
      <c r="D34" s="9"/>
    </row>
  </sheetData>
  <sheetProtection algorithmName="SHA-512" hashValue="wrHTwzvEMfecAThfELcUV6UgGwpvj4yquhpuPzXILes/ERjviJNpgCKgnbW3Xj3E1Xa2XtYoaAwq9QbVw92U7A==" saltValue="eQI5QkftqGPKEaijS7kz7Q==" spinCount="100000" sheet="1" objects="1" scenarios="1"/>
  <conditionalFormatting sqref="H21">
    <cfRule type="cellIs" dxfId="1" priority="2" operator="lessThan">
      <formula>1</formula>
    </cfRule>
  </conditionalFormatting>
  <conditionalFormatting sqref="C14:H25">
    <cfRule type="expression" dxfId="0" priority="1">
      <formula>$H$21=0</formula>
    </cfRule>
  </conditionalFormatting>
  <pageMargins left="0.17499999999999999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Tabelle2!$C$3:$C$24</xm:f>
          </x14:formula1>
          <xm:sqref>D8</xm:sqref>
        </x14:dataValidation>
        <x14:dataValidation type="list" allowBlank="1" showInputMessage="1" showErrorMessage="1">
          <x14:formula1>
            <xm:f>BSK!$G$3:$G$11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D12" sqref="D12"/>
    </sheetView>
  </sheetViews>
  <sheetFormatPr baseColWidth="10" defaultRowHeight="15" x14ac:dyDescent="0.25"/>
  <cols>
    <col min="1" max="1" width="22.140625" customWidth="1"/>
    <col min="2" max="2" width="51.7109375" hidden="1" customWidth="1"/>
    <col min="3" max="3" width="23.7109375" customWidth="1"/>
    <col min="4" max="4" width="85.140625" customWidth="1"/>
    <col min="12" max="12" width="21.28515625" customWidth="1"/>
  </cols>
  <sheetData>
    <row r="2" spans="1:12" x14ac:dyDescent="0.25">
      <c r="A2" t="s">
        <v>100</v>
      </c>
      <c r="B2" t="s">
        <v>98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J2" t="s">
        <v>99</v>
      </c>
      <c r="K2" t="s">
        <v>123</v>
      </c>
    </row>
    <row r="3" spans="1:12" x14ac:dyDescent="0.25">
      <c r="A3" t="s">
        <v>101</v>
      </c>
      <c r="B3">
        <v>4251414900004</v>
      </c>
      <c r="C3" t="s">
        <v>5</v>
      </c>
      <c r="D3" t="s">
        <v>177</v>
      </c>
      <c r="E3" t="s">
        <v>6</v>
      </c>
      <c r="F3" t="s">
        <v>7</v>
      </c>
      <c r="G3" t="s">
        <v>89</v>
      </c>
      <c r="J3">
        <v>279</v>
      </c>
      <c r="K3" t="s">
        <v>7</v>
      </c>
      <c r="L3" t="s">
        <v>101</v>
      </c>
    </row>
    <row r="4" spans="1:12" x14ac:dyDescent="0.25">
      <c r="A4" t="s">
        <v>102</v>
      </c>
      <c r="B4">
        <v>4251414900011</v>
      </c>
      <c r="C4" t="s">
        <v>9</v>
      </c>
      <c r="D4" t="s">
        <v>177</v>
      </c>
      <c r="E4" t="s">
        <v>10</v>
      </c>
      <c r="F4" t="s">
        <v>11</v>
      </c>
      <c r="G4" t="s">
        <v>89</v>
      </c>
      <c r="J4">
        <v>289</v>
      </c>
      <c r="K4" t="s">
        <v>11</v>
      </c>
      <c r="L4" t="s">
        <v>102</v>
      </c>
    </row>
    <row r="5" spans="1:12" x14ac:dyDescent="0.25">
      <c r="A5" t="s">
        <v>103</v>
      </c>
      <c r="B5">
        <v>4251414900035</v>
      </c>
      <c r="C5" t="s">
        <v>12</v>
      </c>
      <c r="D5" t="s">
        <v>177</v>
      </c>
      <c r="E5" t="s">
        <v>13</v>
      </c>
      <c r="F5" t="s">
        <v>14</v>
      </c>
      <c r="G5" t="s">
        <v>89</v>
      </c>
      <c r="J5">
        <v>299</v>
      </c>
      <c r="K5" t="s">
        <v>14</v>
      </c>
      <c r="L5" t="s">
        <v>103</v>
      </c>
    </row>
    <row r="6" spans="1:12" x14ac:dyDescent="0.25">
      <c r="A6" t="s">
        <v>104</v>
      </c>
      <c r="B6">
        <v>4251414900042</v>
      </c>
      <c r="C6" t="s">
        <v>15</v>
      </c>
      <c r="D6" t="s">
        <v>177</v>
      </c>
      <c r="E6" t="s">
        <v>16</v>
      </c>
      <c r="F6" t="s">
        <v>14</v>
      </c>
      <c r="G6" t="s">
        <v>89</v>
      </c>
      <c r="J6">
        <v>299</v>
      </c>
      <c r="K6" t="s">
        <v>14</v>
      </c>
      <c r="L6" t="s">
        <v>104</v>
      </c>
    </row>
    <row r="7" spans="1:12" x14ac:dyDescent="0.25">
      <c r="A7" t="s">
        <v>105</v>
      </c>
      <c r="B7">
        <v>4251414900066</v>
      </c>
      <c r="C7" t="s">
        <v>17</v>
      </c>
      <c r="D7" t="s">
        <v>177</v>
      </c>
      <c r="E7" t="s">
        <v>18</v>
      </c>
      <c r="F7" t="s">
        <v>7</v>
      </c>
      <c r="G7" t="s">
        <v>8</v>
      </c>
      <c r="J7">
        <v>559</v>
      </c>
      <c r="K7" t="s">
        <v>7</v>
      </c>
      <c r="L7" t="s">
        <v>105</v>
      </c>
    </row>
    <row r="8" spans="1:12" x14ac:dyDescent="0.25">
      <c r="A8" t="s">
        <v>106</v>
      </c>
      <c r="B8">
        <v>4251414900059</v>
      </c>
      <c r="C8" t="s">
        <v>19</v>
      </c>
      <c r="D8" t="s">
        <v>177</v>
      </c>
      <c r="E8" t="s">
        <v>20</v>
      </c>
      <c r="F8" t="s">
        <v>11</v>
      </c>
      <c r="G8" t="s">
        <v>89</v>
      </c>
      <c r="J8">
        <v>349</v>
      </c>
      <c r="K8" t="s">
        <v>11</v>
      </c>
      <c r="L8" t="s">
        <v>106</v>
      </c>
    </row>
    <row r="9" spans="1:12" x14ac:dyDescent="0.25">
      <c r="A9" t="s">
        <v>107</v>
      </c>
      <c r="B9">
        <v>4251414920736</v>
      </c>
      <c r="C9" t="s">
        <v>90</v>
      </c>
      <c r="D9" t="s">
        <v>177</v>
      </c>
      <c r="E9" t="s">
        <v>78</v>
      </c>
      <c r="F9" t="s">
        <v>7</v>
      </c>
      <c r="G9" t="s">
        <v>89</v>
      </c>
      <c r="J9">
        <v>299</v>
      </c>
      <c r="K9" t="s">
        <v>97</v>
      </c>
      <c r="L9" t="s">
        <v>107</v>
      </c>
    </row>
    <row r="10" spans="1:12" x14ac:dyDescent="0.25">
      <c r="A10" t="s">
        <v>108</v>
      </c>
      <c r="B10">
        <v>4251414915749</v>
      </c>
      <c r="C10" t="s">
        <v>21</v>
      </c>
      <c r="D10" t="s">
        <v>177</v>
      </c>
      <c r="E10" t="s">
        <v>22</v>
      </c>
      <c r="F10" t="s">
        <v>7</v>
      </c>
      <c r="G10" t="s">
        <v>89</v>
      </c>
      <c r="J10">
        <v>299</v>
      </c>
      <c r="K10" t="s">
        <v>97</v>
      </c>
      <c r="L10" t="s">
        <v>108</v>
      </c>
    </row>
    <row r="11" spans="1:12" x14ac:dyDescent="0.25">
      <c r="A11" t="s">
        <v>109</v>
      </c>
      <c r="B11">
        <v>4251414915756</v>
      </c>
      <c r="C11" t="s">
        <v>23</v>
      </c>
      <c r="D11" t="s">
        <v>177</v>
      </c>
      <c r="E11" t="s">
        <v>24</v>
      </c>
      <c r="F11" t="s">
        <v>11</v>
      </c>
      <c r="G11" t="s">
        <v>89</v>
      </c>
      <c r="J11">
        <v>329</v>
      </c>
      <c r="K11" t="s">
        <v>97</v>
      </c>
      <c r="L11" t="s">
        <v>109</v>
      </c>
    </row>
    <row r="12" spans="1:12" x14ac:dyDescent="0.25">
      <c r="A12" t="s">
        <v>110</v>
      </c>
      <c r="B12">
        <v>4251414920743</v>
      </c>
      <c r="C12" t="s">
        <v>91</v>
      </c>
      <c r="D12" t="s">
        <v>177</v>
      </c>
      <c r="E12" t="s">
        <v>82</v>
      </c>
      <c r="F12" t="s">
        <v>14</v>
      </c>
      <c r="G12" t="s">
        <v>89</v>
      </c>
      <c r="J12">
        <v>329</v>
      </c>
      <c r="K12" t="s">
        <v>97</v>
      </c>
      <c r="L12" t="s">
        <v>110</v>
      </c>
    </row>
    <row r="13" spans="1:12" x14ac:dyDescent="0.25">
      <c r="A13" t="s">
        <v>111</v>
      </c>
      <c r="B13">
        <v>4251414915770</v>
      </c>
      <c r="C13" t="s">
        <v>25</v>
      </c>
      <c r="D13" t="s">
        <v>177</v>
      </c>
      <c r="E13" t="s">
        <v>26</v>
      </c>
      <c r="F13" t="s">
        <v>14</v>
      </c>
      <c r="G13" t="s">
        <v>89</v>
      </c>
      <c r="J13">
        <v>349</v>
      </c>
      <c r="K13" t="s">
        <v>97</v>
      </c>
      <c r="L13" t="s">
        <v>111</v>
      </c>
    </row>
    <row r="14" spans="1:12" x14ac:dyDescent="0.25">
      <c r="A14" t="s">
        <v>112</v>
      </c>
      <c r="B14">
        <v>4251414920750</v>
      </c>
      <c r="C14" t="s">
        <v>92</v>
      </c>
      <c r="D14" t="s">
        <v>177</v>
      </c>
      <c r="E14" t="s">
        <v>76</v>
      </c>
      <c r="F14" t="s">
        <v>14</v>
      </c>
      <c r="G14" t="s">
        <v>89</v>
      </c>
      <c r="J14">
        <v>399</v>
      </c>
      <c r="K14" t="s">
        <v>97</v>
      </c>
      <c r="L14" t="s">
        <v>112</v>
      </c>
    </row>
    <row r="15" spans="1:12" x14ac:dyDescent="0.25">
      <c r="A15" t="s">
        <v>113</v>
      </c>
      <c r="B15">
        <v>4251414920026</v>
      </c>
      <c r="C15" t="s">
        <v>77</v>
      </c>
      <c r="D15" t="s">
        <v>178</v>
      </c>
      <c r="E15" t="s">
        <v>78</v>
      </c>
      <c r="F15" t="s">
        <v>7</v>
      </c>
      <c r="G15" t="s">
        <v>89</v>
      </c>
      <c r="J15">
        <v>189</v>
      </c>
      <c r="K15" t="s">
        <v>97</v>
      </c>
      <c r="L15" t="s">
        <v>113</v>
      </c>
    </row>
    <row r="16" spans="1:12" x14ac:dyDescent="0.25">
      <c r="A16" t="s">
        <v>114</v>
      </c>
      <c r="B16">
        <v>4251414920033</v>
      </c>
      <c r="C16" t="s">
        <v>79</v>
      </c>
      <c r="D16" t="s">
        <v>178</v>
      </c>
      <c r="E16" t="s">
        <v>22</v>
      </c>
      <c r="F16" t="s">
        <v>7</v>
      </c>
      <c r="G16" t="s">
        <v>89</v>
      </c>
      <c r="J16">
        <v>189</v>
      </c>
      <c r="K16" t="s">
        <v>97</v>
      </c>
      <c r="L16" t="s">
        <v>114</v>
      </c>
    </row>
    <row r="17" spans="1:12" x14ac:dyDescent="0.25">
      <c r="A17" t="s">
        <v>115</v>
      </c>
      <c r="B17">
        <v>4251414920040</v>
      </c>
      <c r="C17" t="s">
        <v>80</v>
      </c>
      <c r="D17" t="s">
        <v>178</v>
      </c>
      <c r="E17" t="s">
        <v>24</v>
      </c>
      <c r="F17" t="s">
        <v>11</v>
      </c>
      <c r="G17" t="s">
        <v>89</v>
      </c>
      <c r="J17">
        <v>199</v>
      </c>
      <c r="K17" t="s">
        <v>97</v>
      </c>
      <c r="L17" t="s">
        <v>115</v>
      </c>
    </row>
    <row r="18" spans="1:12" x14ac:dyDescent="0.25">
      <c r="A18" t="s">
        <v>116</v>
      </c>
      <c r="B18">
        <v>4251414920057</v>
      </c>
      <c r="C18" t="s">
        <v>81</v>
      </c>
      <c r="D18" t="s">
        <v>178</v>
      </c>
      <c r="E18" t="s">
        <v>82</v>
      </c>
      <c r="F18" t="s">
        <v>14</v>
      </c>
      <c r="G18" t="s">
        <v>89</v>
      </c>
      <c r="J18">
        <v>229</v>
      </c>
      <c r="K18" t="s">
        <v>97</v>
      </c>
      <c r="L18" t="s">
        <v>116</v>
      </c>
    </row>
    <row r="19" spans="1:12" x14ac:dyDescent="0.25">
      <c r="A19" t="s">
        <v>117</v>
      </c>
      <c r="B19">
        <v>4251414920064</v>
      </c>
      <c r="C19" t="s">
        <v>83</v>
      </c>
      <c r="D19" t="s">
        <v>178</v>
      </c>
      <c r="E19" t="s">
        <v>26</v>
      </c>
      <c r="F19" t="s">
        <v>14</v>
      </c>
      <c r="G19" t="s">
        <v>89</v>
      </c>
      <c r="J19">
        <v>229</v>
      </c>
      <c r="K19" t="s">
        <v>97</v>
      </c>
      <c r="L19" t="s">
        <v>117</v>
      </c>
    </row>
    <row r="20" spans="1:12" x14ac:dyDescent="0.25">
      <c r="A20" t="s">
        <v>118</v>
      </c>
      <c r="B20">
        <v>4251414920071</v>
      </c>
      <c r="C20" t="s">
        <v>84</v>
      </c>
      <c r="D20" t="s">
        <v>178</v>
      </c>
      <c r="E20" t="s">
        <v>76</v>
      </c>
      <c r="F20" t="s">
        <v>14</v>
      </c>
      <c r="G20" t="s">
        <v>89</v>
      </c>
      <c r="J20">
        <v>229</v>
      </c>
      <c r="K20" t="s">
        <v>97</v>
      </c>
      <c r="L20" t="s">
        <v>118</v>
      </c>
    </row>
    <row r="21" spans="1:12" x14ac:dyDescent="0.25">
      <c r="A21" t="s">
        <v>119</v>
      </c>
      <c r="B21">
        <v>4251414900110</v>
      </c>
      <c r="C21" t="s">
        <v>85</v>
      </c>
      <c r="D21" t="s">
        <v>177</v>
      </c>
      <c r="E21" t="s">
        <v>27</v>
      </c>
      <c r="F21" t="s">
        <v>11</v>
      </c>
      <c r="G21" t="s">
        <v>89</v>
      </c>
      <c r="J21">
        <v>349</v>
      </c>
      <c r="K21" t="s">
        <v>11</v>
      </c>
      <c r="L21" t="s">
        <v>119</v>
      </c>
    </row>
    <row r="22" spans="1:12" x14ac:dyDescent="0.25">
      <c r="A22" t="s">
        <v>120</v>
      </c>
      <c r="B22">
        <v>4251414900127</v>
      </c>
      <c r="C22" t="s">
        <v>86</v>
      </c>
      <c r="D22" t="s">
        <v>177</v>
      </c>
      <c r="E22" t="s">
        <v>28</v>
      </c>
      <c r="F22" t="s">
        <v>14</v>
      </c>
      <c r="G22" t="s">
        <v>89</v>
      </c>
      <c r="J22">
        <v>399</v>
      </c>
      <c r="K22" t="s">
        <v>14</v>
      </c>
      <c r="L22" t="s">
        <v>120</v>
      </c>
    </row>
    <row r="23" spans="1:12" x14ac:dyDescent="0.25">
      <c r="A23" t="s">
        <v>121</v>
      </c>
      <c r="B23">
        <v>4251414920088</v>
      </c>
      <c r="C23" t="s">
        <v>87</v>
      </c>
      <c r="D23" t="s">
        <v>178</v>
      </c>
      <c r="E23" t="s">
        <v>27</v>
      </c>
      <c r="F23" t="s">
        <v>11</v>
      </c>
      <c r="G23" t="s">
        <v>89</v>
      </c>
      <c r="J23">
        <v>209</v>
      </c>
      <c r="K23" t="s">
        <v>11</v>
      </c>
      <c r="L23" t="s">
        <v>121</v>
      </c>
    </row>
    <row r="24" spans="1:12" x14ac:dyDescent="0.25">
      <c r="A24" t="s">
        <v>122</v>
      </c>
      <c r="B24">
        <v>4251414920095</v>
      </c>
      <c r="C24" t="s">
        <v>88</v>
      </c>
      <c r="D24" t="s">
        <v>178</v>
      </c>
      <c r="E24" t="s">
        <v>28</v>
      </c>
      <c r="F24" t="s">
        <v>14</v>
      </c>
      <c r="G24" t="s">
        <v>89</v>
      </c>
      <c r="J24">
        <v>229</v>
      </c>
      <c r="K24" t="s">
        <v>14</v>
      </c>
      <c r="L24" t="s">
        <v>122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64" hidden="1" customWidth="1"/>
    <col min="3" max="3" width="16.5703125" customWidth="1"/>
    <col min="5" max="5" width="76.28515625" customWidth="1"/>
  </cols>
  <sheetData>
    <row r="2" spans="1:13" x14ac:dyDescent="0.25">
      <c r="A2" t="s">
        <v>100</v>
      </c>
      <c r="B2" t="s">
        <v>98</v>
      </c>
      <c r="D2" t="s">
        <v>0</v>
      </c>
      <c r="E2" t="s">
        <v>124</v>
      </c>
      <c r="F2" t="s">
        <v>125</v>
      </c>
      <c r="G2" t="s">
        <v>126</v>
      </c>
      <c r="H2" t="s">
        <v>4</v>
      </c>
      <c r="K2" t="s">
        <v>99</v>
      </c>
    </row>
    <row r="3" spans="1:13" x14ac:dyDescent="0.25">
      <c r="A3" t="s">
        <v>127</v>
      </c>
      <c r="B3">
        <v>4251414917941</v>
      </c>
      <c r="C3" t="s">
        <v>31</v>
      </c>
      <c r="D3" t="s">
        <v>29</v>
      </c>
      <c r="E3" t="s">
        <v>179</v>
      </c>
      <c r="F3" t="s">
        <v>30</v>
      </c>
      <c r="G3" t="s">
        <v>31</v>
      </c>
      <c r="H3" t="s">
        <v>32</v>
      </c>
      <c r="K3">
        <v>240</v>
      </c>
      <c r="M3" t="s">
        <v>127</v>
      </c>
    </row>
    <row r="4" spans="1:13" x14ac:dyDescent="0.25">
      <c r="A4" t="s">
        <v>128</v>
      </c>
      <c r="B4">
        <v>4251414917958</v>
      </c>
      <c r="C4" t="s">
        <v>34</v>
      </c>
      <c r="D4" t="s">
        <v>33</v>
      </c>
      <c r="E4" t="s">
        <v>180</v>
      </c>
      <c r="F4" t="s">
        <v>30</v>
      </c>
      <c r="G4" t="s">
        <v>34</v>
      </c>
      <c r="H4" t="s">
        <v>32</v>
      </c>
      <c r="K4">
        <v>240</v>
      </c>
      <c r="M4" t="s">
        <v>128</v>
      </c>
    </row>
    <row r="5" spans="1:13" x14ac:dyDescent="0.25">
      <c r="A5" t="s">
        <v>129</v>
      </c>
      <c r="B5">
        <v>4251414917965</v>
      </c>
      <c r="C5" t="s">
        <v>36</v>
      </c>
      <c r="D5" t="s">
        <v>35</v>
      </c>
      <c r="E5" t="s">
        <v>181</v>
      </c>
      <c r="F5" t="s">
        <v>30</v>
      </c>
      <c r="G5" t="s">
        <v>36</v>
      </c>
      <c r="H5" t="s">
        <v>32</v>
      </c>
      <c r="K5">
        <v>240</v>
      </c>
      <c r="M5" t="s">
        <v>129</v>
      </c>
    </row>
    <row r="6" spans="1:13" x14ac:dyDescent="0.25">
      <c r="A6" t="s">
        <v>130</v>
      </c>
      <c r="B6">
        <v>4251414917972</v>
      </c>
      <c r="C6" t="s">
        <v>38</v>
      </c>
      <c r="D6" t="s">
        <v>37</v>
      </c>
      <c r="E6" t="s">
        <v>182</v>
      </c>
      <c r="F6" t="s">
        <v>30</v>
      </c>
      <c r="G6" t="s">
        <v>38</v>
      </c>
      <c r="H6" t="s">
        <v>32</v>
      </c>
      <c r="K6">
        <v>270</v>
      </c>
      <c r="M6" t="s">
        <v>130</v>
      </c>
    </row>
    <row r="7" spans="1:13" x14ac:dyDescent="0.25">
      <c r="A7" t="s">
        <v>131</v>
      </c>
      <c r="B7">
        <v>4251414917989</v>
      </c>
      <c r="C7" t="s">
        <v>40</v>
      </c>
      <c r="D7" t="s">
        <v>39</v>
      </c>
      <c r="E7" t="s">
        <v>183</v>
      </c>
      <c r="F7" t="s">
        <v>30</v>
      </c>
      <c r="G7" t="s">
        <v>40</v>
      </c>
      <c r="H7" t="s">
        <v>32</v>
      </c>
      <c r="K7">
        <v>270</v>
      </c>
      <c r="M7" t="s">
        <v>131</v>
      </c>
    </row>
    <row r="8" spans="1:13" x14ac:dyDescent="0.25">
      <c r="A8" t="s">
        <v>132</v>
      </c>
      <c r="B8">
        <v>4251414917996</v>
      </c>
      <c r="C8" t="s">
        <v>42</v>
      </c>
      <c r="D8" t="s">
        <v>41</v>
      </c>
      <c r="E8" t="s">
        <v>184</v>
      </c>
      <c r="F8" t="s">
        <v>30</v>
      </c>
      <c r="G8" t="s">
        <v>42</v>
      </c>
      <c r="H8" t="s">
        <v>32</v>
      </c>
      <c r="K8">
        <v>270</v>
      </c>
      <c r="M8" t="s">
        <v>132</v>
      </c>
    </row>
    <row r="9" spans="1:13" x14ac:dyDescent="0.25">
      <c r="A9" t="s">
        <v>133</v>
      </c>
      <c r="B9">
        <v>4251414918009</v>
      </c>
      <c r="C9" t="s">
        <v>44</v>
      </c>
      <c r="D9" t="s">
        <v>43</v>
      </c>
      <c r="E9" t="s">
        <v>185</v>
      </c>
      <c r="F9" t="s">
        <v>30</v>
      </c>
      <c r="G9" t="s">
        <v>44</v>
      </c>
      <c r="H9" t="s">
        <v>32</v>
      </c>
      <c r="K9">
        <v>300</v>
      </c>
      <c r="M9" t="s">
        <v>133</v>
      </c>
    </row>
    <row r="10" spans="1:13" x14ac:dyDescent="0.25">
      <c r="A10" t="s">
        <v>134</v>
      </c>
      <c r="B10">
        <v>4251414918016</v>
      </c>
      <c r="C10" t="s">
        <v>46</v>
      </c>
      <c r="D10" t="s">
        <v>45</v>
      </c>
      <c r="E10" t="s">
        <v>186</v>
      </c>
      <c r="F10" t="s">
        <v>30</v>
      </c>
      <c r="G10" t="s">
        <v>46</v>
      </c>
      <c r="H10" t="s">
        <v>32</v>
      </c>
      <c r="K10">
        <v>360</v>
      </c>
      <c r="M10" t="s">
        <v>134</v>
      </c>
    </row>
    <row r="11" spans="1:13" x14ac:dyDescent="0.25">
      <c r="A11" t="s">
        <v>135</v>
      </c>
      <c r="B11">
        <v>4251414918023</v>
      </c>
      <c r="C11" t="s">
        <v>48</v>
      </c>
      <c r="D11" t="s">
        <v>47</v>
      </c>
      <c r="E11" t="s">
        <v>187</v>
      </c>
      <c r="F11" t="s">
        <v>30</v>
      </c>
      <c r="G11" t="s">
        <v>48</v>
      </c>
      <c r="H11" t="s">
        <v>32</v>
      </c>
      <c r="K11">
        <v>360</v>
      </c>
      <c r="M11" t="s">
        <v>135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C1" workbookViewId="0">
      <selection activeCell="D26" sqref="D26"/>
    </sheetView>
  </sheetViews>
  <sheetFormatPr baseColWidth="10" defaultRowHeight="15" x14ac:dyDescent="0.25"/>
  <cols>
    <col min="1" max="1" width="39.85546875" customWidth="1"/>
    <col min="2" max="2" width="93.42578125" hidden="1" customWidth="1"/>
    <col min="3" max="3" width="19.28515625" customWidth="1"/>
    <col min="4" max="4" width="91.140625" customWidth="1"/>
  </cols>
  <sheetData>
    <row r="1" spans="1:12" x14ac:dyDescent="0.25">
      <c r="A1" t="s">
        <v>100</v>
      </c>
      <c r="B1" t="s">
        <v>98</v>
      </c>
      <c r="C1" t="s">
        <v>0</v>
      </c>
      <c r="D1" t="s">
        <v>137</v>
      </c>
      <c r="E1" t="s">
        <v>138</v>
      </c>
      <c r="F1" t="s">
        <v>3</v>
      </c>
      <c r="G1" t="s">
        <v>4</v>
      </c>
      <c r="J1" t="s">
        <v>99</v>
      </c>
    </row>
    <row r="2" spans="1:12" x14ac:dyDescent="0.25">
      <c r="A2" t="s">
        <v>139</v>
      </c>
      <c r="B2">
        <v>4251414918030</v>
      </c>
      <c r="C2" t="s">
        <v>49</v>
      </c>
      <c r="D2" t="s">
        <v>188</v>
      </c>
      <c r="E2" t="s">
        <v>57</v>
      </c>
      <c r="F2" t="s">
        <v>7</v>
      </c>
      <c r="G2" t="s">
        <v>32</v>
      </c>
      <c r="J2">
        <v>75</v>
      </c>
      <c r="L2" t="s">
        <v>139</v>
      </c>
    </row>
    <row r="3" spans="1:12" x14ac:dyDescent="0.25">
      <c r="A3" t="s">
        <v>140</v>
      </c>
      <c r="B3">
        <v>4251414918047</v>
      </c>
      <c r="C3" t="s">
        <v>50</v>
      </c>
      <c r="D3" t="s">
        <v>189</v>
      </c>
      <c r="E3" t="s">
        <v>59</v>
      </c>
      <c r="F3" t="s">
        <v>7</v>
      </c>
      <c r="G3" t="s">
        <v>32</v>
      </c>
      <c r="J3">
        <v>75</v>
      </c>
      <c r="L3" t="s">
        <v>140</v>
      </c>
    </row>
    <row r="4" spans="1:12" x14ac:dyDescent="0.25">
      <c r="A4" t="s">
        <v>141</v>
      </c>
      <c r="B4">
        <v>4251414918054</v>
      </c>
      <c r="C4" t="s">
        <v>51</v>
      </c>
      <c r="D4" t="s">
        <v>190</v>
      </c>
      <c r="E4" t="s">
        <v>57</v>
      </c>
      <c r="F4" t="s">
        <v>11</v>
      </c>
      <c r="G4" t="s">
        <v>32</v>
      </c>
      <c r="J4">
        <v>89</v>
      </c>
      <c r="L4" t="s">
        <v>141</v>
      </c>
    </row>
    <row r="5" spans="1:12" x14ac:dyDescent="0.25">
      <c r="A5" t="s">
        <v>142</v>
      </c>
      <c r="B5">
        <v>4251414918061</v>
      </c>
      <c r="C5" t="s">
        <v>52</v>
      </c>
      <c r="D5" t="s">
        <v>191</v>
      </c>
      <c r="E5" t="s">
        <v>59</v>
      </c>
      <c r="F5" t="s">
        <v>11</v>
      </c>
      <c r="G5" t="s">
        <v>32</v>
      </c>
      <c r="J5">
        <v>89</v>
      </c>
      <c r="L5" t="s">
        <v>142</v>
      </c>
    </row>
    <row r="6" spans="1:12" x14ac:dyDescent="0.25">
      <c r="A6" t="s">
        <v>143</v>
      </c>
      <c r="B6">
        <v>4251414920866</v>
      </c>
      <c r="C6" t="s">
        <v>136</v>
      </c>
      <c r="D6" t="s">
        <v>192</v>
      </c>
      <c r="E6" t="s">
        <v>65</v>
      </c>
      <c r="F6" t="s">
        <v>11</v>
      </c>
      <c r="G6" t="s">
        <v>32</v>
      </c>
      <c r="J6">
        <v>89</v>
      </c>
      <c r="L6" t="s">
        <v>143</v>
      </c>
    </row>
    <row r="7" spans="1:12" x14ac:dyDescent="0.25">
      <c r="A7" t="s">
        <v>144</v>
      </c>
      <c r="B7">
        <v>4251414918085</v>
      </c>
      <c r="C7" t="s">
        <v>53</v>
      </c>
      <c r="D7" t="s">
        <v>193</v>
      </c>
      <c r="E7" t="s">
        <v>57</v>
      </c>
      <c r="F7" t="s">
        <v>14</v>
      </c>
      <c r="G7" t="s">
        <v>32</v>
      </c>
      <c r="J7">
        <v>109</v>
      </c>
      <c r="L7" t="s">
        <v>144</v>
      </c>
    </row>
    <row r="8" spans="1:12" x14ac:dyDescent="0.25">
      <c r="A8" t="s">
        <v>145</v>
      </c>
      <c r="B8">
        <v>4251414918092</v>
      </c>
      <c r="C8" t="s">
        <v>54</v>
      </c>
      <c r="D8" t="s">
        <v>194</v>
      </c>
      <c r="E8" t="s">
        <v>59</v>
      </c>
      <c r="F8" t="s">
        <v>14</v>
      </c>
      <c r="G8" t="s">
        <v>32</v>
      </c>
      <c r="J8">
        <v>109</v>
      </c>
      <c r="L8" t="s">
        <v>145</v>
      </c>
    </row>
    <row r="9" spans="1:12" x14ac:dyDescent="0.25">
      <c r="A9" t="s">
        <v>146</v>
      </c>
      <c r="B9">
        <v>4251414918108</v>
      </c>
      <c r="C9" t="s">
        <v>55</v>
      </c>
      <c r="D9" t="s">
        <v>195</v>
      </c>
      <c r="E9" t="s">
        <v>69</v>
      </c>
      <c r="F9" s="1" t="s">
        <v>14</v>
      </c>
      <c r="G9" t="s">
        <v>32</v>
      </c>
      <c r="J9">
        <v>109</v>
      </c>
      <c r="L9" t="s">
        <v>146</v>
      </c>
    </row>
    <row r="10" spans="1:12" x14ac:dyDescent="0.25">
      <c r="A10" t="s">
        <v>147</v>
      </c>
      <c r="B10">
        <v>4251414920767</v>
      </c>
      <c r="C10" t="s">
        <v>56</v>
      </c>
      <c r="D10" t="s">
        <v>196</v>
      </c>
      <c r="E10" t="s">
        <v>57</v>
      </c>
      <c r="G10" t="s">
        <v>32</v>
      </c>
      <c r="J10">
        <v>79</v>
      </c>
      <c r="L10" t="s">
        <v>147</v>
      </c>
    </row>
    <row r="11" spans="1:12" x14ac:dyDescent="0.25">
      <c r="A11" t="s">
        <v>148</v>
      </c>
      <c r="B11">
        <v>4251414920774</v>
      </c>
      <c r="C11" t="s">
        <v>58</v>
      </c>
      <c r="D11" t="s">
        <v>197</v>
      </c>
      <c r="E11" t="s">
        <v>59</v>
      </c>
      <c r="F11" s="1"/>
      <c r="G11" t="s">
        <v>32</v>
      </c>
      <c r="J11">
        <v>79</v>
      </c>
      <c r="L11" t="s">
        <v>148</v>
      </c>
    </row>
    <row r="12" spans="1:12" x14ac:dyDescent="0.25">
      <c r="A12" t="s">
        <v>149</v>
      </c>
      <c r="B12">
        <v>4251414919815</v>
      </c>
      <c r="C12" t="s">
        <v>60</v>
      </c>
      <c r="D12" t="s">
        <v>198</v>
      </c>
      <c r="E12" t="s">
        <v>57</v>
      </c>
      <c r="F12" s="1"/>
      <c r="G12" t="s">
        <v>32</v>
      </c>
      <c r="J12">
        <v>79</v>
      </c>
      <c r="L12" t="s">
        <v>149</v>
      </c>
    </row>
    <row r="13" spans="1:12" x14ac:dyDescent="0.25">
      <c r="A13" t="s">
        <v>150</v>
      </c>
      <c r="B13">
        <v>4251414919822</v>
      </c>
      <c r="C13" t="s">
        <v>61</v>
      </c>
      <c r="D13" t="s">
        <v>199</v>
      </c>
      <c r="E13" t="s">
        <v>59</v>
      </c>
      <c r="F13" s="1"/>
      <c r="G13" t="s">
        <v>32</v>
      </c>
      <c r="J13">
        <v>79</v>
      </c>
      <c r="L13" t="s">
        <v>150</v>
      </c>
    </row>
    <row r="14" spans="1:12" x14ac:dyDescent="0.25">
      <c r="A14" t="s">
        <v>151</v>
      </c>
      <c r="B14">
        <v>4251414919839</v>
      </c>
      <c r="C14" t="s">
        <v>62</v>
      </c>
      <c r="D14" t="s">
        <v>200</v>
      </c>
      <c r="E14" t="s">
        <v>57</v>
      </c>
      <c r="F14" s="1"/>
      <c r="G14" t="s">
        <v>32</v>
      </c>
      <c r="J14">
        <v>95</v>
      </c>
      <c r="L14" t="s">
        <v>151</v>
      </c>
    </row>
    <row r="15" spans="1:12" x14ac:dyDescent="0.25">
      <c r="A15" t="s">
        <v>152</v>
      </c>
      <c r="B15">
        <v>4251414919846</v>
      </c>
      <c r="C15" t="s">
        <v>63</v>
      </c>
      <c r="D15" t="s">
        <v>201</v>
      </c>
      <c r="E15" t="s">
        <v>59</v>
      </c>
      <c r="F15" s="1"/>
      <c r="G15" t="s">
        <v>32</v>
      </c>
      <c r="J15">
        <v>95</v>
      </c>
      <c r="L15" t="s">
        <v>152</v>
      </c>
    </row>
    <row r="16" spans="1:12" x14ac:dyDescent="0.25">
      <c r="A16" t="s">
        <v>153</v>
      </c>
      <c r="B16">
        <v>4251414920781</v>
      </c>
      <c r="C16" t="s">
        <v>64</v>
      </c>
      <c r="D16" t="s">
        <v>202</v>
      </c>
      <c r="E16" t="s">
        <v>65</v>
      </c>
      <c r="F16" s="1"/>
      <c r="G16" t="s">
        <v>32</v>
      </c>
      <c r="J16">
        <v>95</v>
      </c>
      <c r="L16" t="s">
        <v>153</v>
      </c>
    </row>
    <row r="17" spans="1:12" x14ac:dyDescent="0.25">
      <c r="A17" t="s">
        <v>154</v>
      </c>
      <c r="B17">
        <v>4251414920798</v>
      </c>
      <c r="C17" t="s">
        <v>66</v>
      </c>
      <c r="D17" t="s">
        <v>203</v>
      </c>
      <c r="E17" t="s">
        <v>57</v>
      </c>
      <c r="F17" s="1"/>
      <c r="G17" t="s">
        <v>32</v>
      </c>
      <c r="J17">
        <v>129</v>
      </c>
      <c r="L17" t="s">
        <v>154</v>
      </c>
    </row>
    <row r="18" spans="1:12" x14ac:dyDescent="0.25">
      <c r="A18" t="s">
        <v>155</v>
      </c>
      <c r="B18">
        <v>4251414920804</v>
      </c>
      <c r="C18" t="s">
        <v>67</v>
      </c>
      <c r="D18" t="s">
        <v>204</v>
      </c>
      <c r="E18" t="s">
        <v>59</v>
      </c>
      <c r="F18" s="1"/>
      <c r="G18" t="s">
        <v>32</v>
      </c>
      <c r="J18">
        <v>129</v>
      </c>
      <c r="L18" t="s">
        <v>155</v>
      </c>
    </row>
    <row r="19" spans="1:12" x14ac:dyDescent="0.25">
      <c r="A19" t="s">
        <v>156</v>
      </c>
      <c r="B19">
        <v>4251414920811</v>
      </c>
      <c r="C19" t="s">
        <v>68</v>
      </c>
      <c r="D19" t="s">
        <v>205</v>
      </c>
      <c r="E19" t="s">
        <v>69</v>
      </c>
      <c r="F19" s="1"/>
      <c r="G19" t="s">
        <v>32</v>
      </c>
      <c r="J19">
        <v>129</v>
      </c>
      <c r="L19" t="s">
        <v>156</v>
      </c>
    </row>
    <row r="20" spans="1:12" x14ac:dyDescent="0.25">
      <c r="A20" t="s">
        <v>157</v>
      </c>
      <c r="B20">
        <v>4251414919853</v>
      </c>
      <c r="C20" t="s">
        <v>70</v>
      </c>
      <c r="D20" t="s">
        <v>206</v>
      </c>
      <c r="E20" t="s">
        <v>57</v>
      </c>
      <c r="F20" s="1"/>
      <c r="G20" t="s">
        <v>32</v>
      </c>
      <c r="J20">
        <v>109</v>
      </c>
      <c r="L20" t="s">
        <v>157</v>
      </c>
    </row>
    <row r="21" spans="1:12" x14ac:dyDescent="0.25">
      <c r="A21" t="s">
        <v>158</v>
      </c>
      <c r="B21">
        <v>4251414919860</v>
      </c>
      <c r="C21" t="s">
        <v>71</v>
      </c>
      <c r="D21" t="s">
        <v>207</v>
      </c>
      <c r="E21" t="s">
        <v>59</v>
      </c>
      <c r="F21" s="1"/>
      <c r="G21" t="s">
        <v>32</v>
      </c>
      <c r="J21">
        <v>109</v>
      </c>
      <c r="L21" t="s">
        <v>158</v>
      </c>
    </row>
    <row r="22" spans="1:12" x14ac:dyDescent="0.25">
      <c r="A22" t="s">
        <v>159</v>
      </c>
      <c r="B22">
        <v>4251414920828</v>
      </c>
      <c r="C22" t="s">
        <v>72</v>
      </c>
      <c r="D22" t="s">
        <v>208</v>
      </c>
      <c r="E22" t="s">
        <v>69</v>
      </c>
      <c r="F22" s="1"/>
      <c r="G22" t="s">
        <v>32</v>
      </c>
      <c r="J22">
        <v>109</v>
      </c>
      <c r="L22" t="s">
        <v>159</v>
      </c>
    </row>
    <row r="23" spans="1:12" x14ac:dyDescent="0.25">
      <c r="A23" t="s">
        <v>160</v>
      </c>
      <c r="B23">
        <v>4251414920835</v>
      </c>
      <c r="C23" t="s">
        <v>73</v>
      </c>
      <c r="D23" t="s">
        <v>209</v>
      </c>
      <c r="E23" t="s">
        <v>57</v>
      </c>
      <c r="F23" s="1"/>
      <c r="G23" t="s">
        <v>32</v>
      </c>
      <c r="J23">
        <v>119</v>
      </c>
      <c r="L23" t="s">
        <v>160</v>
      </c>
    </row>
    <row r="24" spans="1:12" x14ac:dyDescent="0.25">
      <c r="A24" t="s">
        <v>161</v>
      </c>
      <c r="B24">
        <v>4251414920842</v>
      </c>
      <c r="C24" t="s">
        <v>74</v>
      </c>
      <c r="D24" t="s">
        <v>210</v>
      </c>
      <c r="E24" t="s">
        <v>59</v>
      </c>
      <c r="F24" s="1"/>
      <c r="G24" t="s">
        <v>32</v>
      </c>
      <c r="J24">
        <v>119</v>
      </c>
      <c r="L24" t="s">
        <v>161</v>
      </c>
    </row>
    <row r="25" spans="1:12" x14ac:dyDescent="0.25">
      <c r="A25" t="s">
        <v>162</v>
      </c>
      <c r="B25">
        <v>4251414920859</v>
      </c>
      <c r="C25" t="s">
        <v>75</v>
      </c>
      <c r="D25" t="s">
        <v>211</v>
      </c>
      <c r="E25" t="s">
        <v>69</v>
      </c>
      <c r="F25" s="1"/>
      <c r="G25" t="s">
        <v>32</v>
      </c>
      <c r="J25">
        <v>119</v>
      </c>
      <c r="L25" t="s">
        <v>162</v>
      </c>
    </row>
    <row r="26" spans="1:12" x14ac:dyDescent="0.25">
      <c r="F26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2"/>
  <sheetViews>
    <sheetView workbookViewId="0">
      <selection activeCell="X20" sqref="X20"/>
    </sheetView>
  </sheetViews>
  <sheetFormatPr baseColWidth="10" defaultRowHeight="15" x14ac:dyDescent="0.25"/>
  <cols>
    <col min="1" max="1" width="22.140625" customWidth="1"/>
    <col min="2" max="2" width="0" hidden="1" customWidth="1"/>
    <col min="12" max="12" width="14.28515625" customWidth="1"/>
    <col min="13" max="13" width="14.42578125" customWidth="1"/>
    <col min="14" max="14" width="14.28515625" customWidth="1"/>
    <col min="15" max="15" width="13.7109375" customWidth="1"/>
    <col min="16" max="16" width="15.5703125" customWidth="1"/>
    <col min="17" max="17" width="15.28515625" customWidth="1"/>
    <col min="18" max="20" width="16.28515625" customWidth="1"/>
    <col min="21" max="21" width="16.140625" customWidth="1"/>
    <col min="22" max="22" width="16.28515625" customWidth="1"/>
    <col min="23" max="23" width="15.7109375" customWidth="1"/>
    <col min="24" max="24" width="15.85546875" customWidth="1"/>
    <col min="25" max="25" width="15.28515625" customWidth="1"/>
    <col min="26" max="26" width="18.28515625" customWidth="1"/>
    <col min="27" max="27" width="17.28515625" customWidth="1"/>
  </cols>
  <sheetData>
    <row r="3" spans="1:27" x14ac:dyDescent="0.25">
      <c r="A3" t="s">
        <v>100</v>
      </c>
      <c r="B3" t="s">
        <v>98</v>
      </c>
      <c r="D3" t="s">
        <v>0</v>
      </c>
      <c r="F3" t="s">
        <v>5</v>
      </c>
      <c r="G3" t="s">
        <v>9</v>
      </c>
      <c r="H3" t="s">
        <v>12</v>
      </c>
      <c r="I3" t="s">
        <v>15</v>
      </c>
      <c r="J3" t="s">
        <v>17</v>
      </c>
      <c r="K3" t="s">
        <v>19</v>
      </c>
      <c r="L3" t="s">
        <v>90</v>
      </c>
      <c r="M3" t="s">
        <v>21</v>
      </c>
      <c r="N3" t="s">
        <v>23</v>
      </c>
      <c r="O3" t="s">
        <v>91</v>
      </c>
      <c r="P3" t="s">
        <v>25</v>
      </c>
      <c r="Q3" t="s">
        <v>92</v>
      </c>
      <c r="R3" t="s">
        <v>77</v>
      </c>
      <c r="S3" t="s">
        <v>79</v>
      </c>
      <c r="T3" t="s">
        <v>80</v>
      </c>
      <c r="U3" t="s">
        <v>81</v>
      </c>
      <c r="V3" t="s">
        <v>83</v>
      </c>
      <c r="W3" t="s">
        <v>84</v>
      </c>
      <c r="X3" t="s">
        <v>85</v>
      </c>
      <c r="Y3" t="s">
        <v>86</v>
      </c>
      <c r="Z3" t="s">
        <v>87</v>
      </c>
      <c r="AA3" t="s">
        <v>88</v>
      </c>
    </row>
    <row r="4" spans="1:27" x14ac:dyDescent="0.25">
      <c r="A4" t="s">
        <v>127</v>
      </c>
      <c r="B4">
        <v>4251414917941</v>
      </c>
      <c r="C4" t="s">
        <v>31</v>
      </c>
      <c r="D4" t="s">
        <v>29</v>
      </c>
      <c r="F4" t="s">
        <v>49</v>
      </c>
      <c r="G4" t="s">
        <v>51</v>
      </c>
      <c r="H4" t="s">
        <v>53</v>
      </c>
      <c r="I4" t="s">
        <v>53</v>
      </c>
      <c r="K4" t="s">
        <v>51</v>
      </c>
      <c r="L4" t="s">
        <v>56</v>
      </c>
      <c r="M4" t="s">
        <v>60</v>
      </c>
      <c r="N4" t="s">
        <v>62</v>
      </c>
      <c r="O4" t="s">
        <v>66</v>
      </c>
      <c r="P4" t="s">
        <v>70</v>
      </c>
      <c r="Q4" t="s">
        <v>73</v>
      </c>
      <c r="R4" t="s">
        <v>56</v>
      </c>
      <c r="S4" t="s">
        <v>60</v>
      </c>
      <c r="T4" t="s">
        <v>62</v>
      </c>
      <c r="U4" t="s">
        <v>66</v>
      </c>
      <c r="V4" t="s">
        <v>70</v>
      </c>
      <c r="W4" t="s">
        <v>73</v>
      </c>
      <c r="X4" t="s">
        <v>51</v>
      </c>
      <c r="Y4" t="s">
        <v>53</v>
      </c>
      <c r="Z4" t="s">
        <v>51</v>
      </c>
      <c r="AA4" t="s">
        <v>53</v>
      </c>
    </row>
    <row r="5" spans="1:27" x14ac:dyDescent="0.25">
      <c r="A5" t="s">
        <v>128</v>
      </c>
      <c r="B5">
        <v>4251414917958</v>
      </c>
      <c r="C5" t="s">
        <v>34</v>
      </c>
      <c r="D5" t="s">
        <v>33</v>
      </c>
      <c r="F5" t="s">
        <v>49</v>
      </c>
      <c r="G5" t="s">
        <v>51</v>
      </c>
      <c r="H5" t="s">
        <v>53</v>
      </c>
      <c r="I5" t="s">
        <v>53</v>
      </c>
      <c r="K5" t="s">
        <v>51</v>
      </c>
      <c r="L5" t="s">
        <v>56</v>
      </c>
      <c r="M5" t="s">
        <v>60</v>
      </c>
      <c r="N5" t="s">
        <v>62</v>
      </c>
      <c r="O5" t="s">
        <v>66</v>
      </c>
      <c r="P5" t="s">
        <v>70</v>
      </c>
      <c r="Q5" t="s">
        <v>73</v>
      </c>
      <c r="R5" t="s">
        <v>56</v>
      </c>
      <c r="S5" t="s">
        <v>60</v>
      </c>
      <c r="T5" t="s">
        <v>62</v>
      </c>
      <c r="U5" t="s">
        <v>66</v>
      </c>
      <c r="V5" t="s">
        <v>70</v>
      </c>
      <c r="W5" t="s">
        <v>73</v>
      </c>
      <c r="X5" t="s">
        <v>51</v>
      </c>
      <c r="Y5" t="s">
        <v>53</v>
      </c>
      <c r="Z5" t="s">
        <v>51</v>
      </c>
      <c r="AA5" t="s">
        <v>53</v>
      </c>
    </row>
    <row r="6" spans="1:27" x14ac:dyDescent="0.25">
      <c r="A6" t="s">
        <v>129</v>
      </c>
      <c r="B6">
        <v>4251414917965</v>
      </c>
      <c r="C6" t="s">
        <v>36</v>
      </c>
      <c r="D6" t="s">
        <v>35</v>
      </c>
      <c r="F6" t="s">
        <v>49</v>
      </c>
      <c r="G6" t="s">
        <v>51</v>
      </c>
      <c r="H6" t="s">
        <v>53</v>
      </c>
      <c r="I6" t="s">
        <v>53</v>
      </c>
      <c r="K6" t="s">
        <v>51</v>
      </c>
      <c r="L6" t="s">
        <v>56</v>
      </c>
      <c r="M6" t="s">
        <v>60</v>
      </c>
      <c r="N6" t="s">
        <v>62</v>
      </c>
      <c r="O6" t="s">
        <v>66</v>
      </c>
      <c r="P6" t="s">
        <v>70</v>
      </c>
      <c r="Q6" t="s">
        <v>73</v>
      </c>
      <c r="R6" t="s">
        <v>56</v>
      </c>
      <c r="S6" t="s">
        <v>60</v>
      </c>
      <c r="T6" t="s">
        <v>62</v>
      </c>
      <c r="U6" t="s">
        <v>66</v>
      </c>
      <c r="V6" t="s">
        <v>70</v>
      </c>
      <c r="W6" t="s">
        <v>73</v>
      </c>
      <c r="X6" t="s">
        <v>51</v>
      </c>
      <c r="Y6" t="s">
        <v>53</v>
      </c>
      <c r="Z6" t="s">
        <v>51</v>
      </c>
      <c r="AA6" t="s">
        <v>53</v>
      </c>
    </row>
    <row r="7" spans="1:27" x14ac:dyDescent="0.25">
      <c r="A7" t="s">
        <v>130</v>
      </c>
      <c r="B7">
        <v>4251414917972</v>
      </c>
      <c r="C7" t="s">
        <v>38</v>
      </c>
      <c r="D7" t="s">
        <v>37</v>
      </c>
      <c r="F7" t="s">
        <v>50</v>
      </c>
      <c r="G7" t="s">
        <v>52</v>
      </c>
      <c r="H7" t="s">
        <v>54</v>
      </c>
      <c r="I7" t="s">
        <v>54</v>
      </c>
      <c r="K7" t="s">
        <v>52</v>
      </c>
      <c r="L7" t="s">
        <v>58</v>
      </c>
      <c r="M7" t="s">
        <v>61</v>
      </c>
      <c r="N7" t="s">
        <v>63</v>
      </c>
      <c r="O7" t="s">
        <v>67</v>
      </c>
      <c r="P7" t="s">
        <v>71</v>
      </c>
      <c r="Q7" t="s">
        <v>74</v>
      </c>
      <c r="R7" t="s">
        <v>58</v>
      </c>
      <c r="S7" t="s">
        <v>61</v>
      </c>
      <c r="T7" t="s">
        <v>63</v>
      </c>
      <c r="U7" t="s">
        <v>67</v>
      </c>
      <c r="V7" t="s">
        <v>71</v>
      </c>
      <c r="W7" t="s">
        <v>74</v>
      </c>
      <c r="X7" t="s">
        <v>52</v>
      </c>
      <c r="Y7" t="s">
        <v>54</v>
      </c>
      <c r="Z7" t="s">
        <v>52</v>
      </c>
      <c r="AA7" t="s">
        <v>54</v>
      </c>
    </row>
    <row r="8" spans="1:27" x14ac:dyDescent="0.25">
      <c r="A8" t="s">
        <v>131</v>
      </c>
      <c r="B8">
        <v>4251414917989</v>
      </c>
      <c r="C8" t="s">
        <v>40</v>
      </c>
      <c r="D8" t="s">
        <v>39</v>
      </c>
      <c r="F8" t="s">
        <v>50</v>
      </c>
      <c r="G8" t="s">
        <v>52</v>
      </c>
      <c r="H8" t="s">
        <v>54</v>
      </c>
      <c r="I8" t="s">
        <v>54</v>
      </c>
      <c r="K8" t="s">
        <v>52</v>
      </c>
      <c r="L8" t="s">
        <v>58</v>
      </c>
      <c r="M8" t="s">
        <v>61</v>
      </c>
      <c r="N8" t="s">
        <v>63</v>
      </c>
      <c r="O8" t="s">
        <v>67</v>
      </c>
      <c r="P8" t="s">
        <v>71</v>
      </c>
      <c r="Q8" t="s">
        <v>74</v>
      </c>
      <c r="R8" t="s">
        <v>58</v>
      </c>
      <c r="S8" t="s">
        <v>61</v>
      </c>
      <c r="T8" t="s">
        <v>63</v>
      </c>
      <c r="U8" t="s">
        <v>67</v>
      </c>
      <c r="V8" t="s">
        <v>71</v>
      </c>
      <c r="W8" t="s">
        <v>74</v>
      </c>
      <c r="X8" t="s">
        <v>52</v>
      </c>
      <c r="Y8" t="s">
        <v>54</v>
      </c>
      <c r="Z8" t="s">
        <v>52</v>
      </c>
      <c r="AA8" t="s">
        <v>54</v>
      </c>
    </row>
    <row r="9" spans="1:27" x14ac:dyDescent="0.25">
      <c r="A9" t="s">
        <v>132</v>
      </c>
      <c r="B9">
        <v>4251414917996</v>
      </c>
      <c r="C9" t="s">
        <v>42</v>
      </c>
      <c r="D9" t="s">
        <v>41</v>
      </c>
      <c r="F9" t="s">
        <v>50</v>
      </c>
      <c r="G9" t="s">
        <v>52</v>
      </c>
      <c r="H9" t="s">
        <v>54</v>
      </c>
      <c r="I9" t="s">
        <v>54</v>
      </c>
      <c r="K9" t="s">
        <v>52</v>
      </c>
      <c r="L9" t="s">
        <v>58</v>
      </c>
      <c r="M9" t="s">
        <v>61</v>
      </c>
      <c r="N9" t="s">
        <v>63</v>
      </c>
      <c r="O9" t="s">
        <v>67</v>
      </c>
      <c r="P9" t="s">
        <v>71</v>
      </c>
      <c r="Q9" t="s">
        <v>74</v>
      </c>
      <c r="R9" t="s">
        <v>58</v>
      </c>
      <c r="S9" t="s">
        <v>61</v>
      </c>
      <c r="T9" t="s">
        <v>63</v>
      </c>
      <c r="U9" t="s">
        <v>67</v>
      </c>
      <c r="V9" t="s">
        <v>71</v>
      </c>
      <c r="W9" t="s">
        <v>74</v>
      </c>
      <c r="X9" t="s">
        <v>52</v>
      </c>
      <c r="Y9" t="s">
        <v>54</v>
      </c>
      <c r="Z9" t="s">
        <v>52</v>
      </c>
      <c r="AA9" t="s">
        <v>54</v>
      </c>
    </row>
    <row r="10" spans="1:27" x14ac:dyDescent="0.25">
      <c r="A10" t="s">
        <v>133</v>
      </c>
      <c r="B10">
        <v>4251414918009</v>
      </c>
      <c r="C10" t="s">
        <v>44</v>
      </c>
      <c r="D10" t="s">
        <v>43</v>
      </c>
      <c r="G10" t="s">
        <v>136</v>
      </c>
      <c r="H10" t="s">
        <v>55</v>
      </c>
      <c r="I10" t="s">
        <v>55</v>
      </c>
      <c r="K10" t="s">
        <v>136</v>
      </c>
      <c r="N10" t="s">
        <v>64</v>
      </c>
      <c r="O10" t="s">
        <v>68</v>
      </c>
      <c r="P10" t="s">
        <v>72</v>
      </c>
      <c r="Q10" t="s">
        <v>75</v>
      </c>
      <c r="T10" t="s">
        <v>64</v>
      </c>
      <c r="U10" t="s">
        <v>68</v>
      </c>
      <c r="V10" t="s">
        <v>72</v>
      </c>
      <c r="W10" t="s">
        <v>75</v>
      </c>
      <c r="X10" t="s">
        <v>136</v>
      </c>
      <c r="Y10" t="s">
        <v>55</v>
      </c>
      <c r="Z10" t="s">
        <v>136</v>
      </c>
      <c r="AA10" t="s">
        <v>55</v>
      </c>
    </row>
    <row r="11" spans="1:27" x14ac:dyDescent="0.25">
      <c r="A11" t="s">
        <v>134</v>
      </c>
      <c r="B11">
        <v>4251414918016</v>
      </c>
      <c r="C11" t="s">
        <v>46</v>
      </c>
      <c r="D11" t="s">
        <v>45</v>
      </c>
      <c r="H11" t="s">
        <v>55</v>
      </c>
      <c r="I11" t="s">
        <v>55</v>
      </c>
      <c r="O11" t="s">
        <v>68</v>
      </c>
      <c r="P11" t="s">
        <v>72</v>
      </c>
      <c r="Q11" t="s">
        <v>75</v>
      </c>
      <c r="U11" t="s">
        <v>68</v>
      </c>
      <c r="V11" t="s">
        <v>72</v>
      </c>
      <c r="W11" t="s">
        <v>75</v>
      </c>
      <c r="Y11" t="s">
        <v>55</v>
      </c>
      <c r="AA11" t="s">
        <v>55</v>
      </c>
    </row>
    <row r="12" spans="1:27" x14ac:dyDescent="0.25">
      <c r="A12" t="s">
        <v>135</v>
      </c>
      <c r="B12">
        <v>4251414918023</v>
      </c>
      <c r="C12" t="s">
        <v>48</v>
      </c>
      <c r="D12" t="s">
        <v>47</v>
      </c>
      <c r="H12" t="s">
        <v>55</v>
      </c>
      <c r="I12" t="s">
        <v>55</v>
      </c>
      <c r="O12" t="s">
        <v>68</v>
      </c>
      <c r="P12" t="s">
        <v>72</v>
      </c>
      <c r="Q12" t="s">
        <v>75</v>
      </c>
      <c r="U12" t="s">
        <v>68</v>
      </c>
      <c r="V12" t="s">
        <v>72</v>
      </c>
      <c r="W12" t="s">
        <v>75</v>
      </c>
      <c r="Y12" t="s">
        <v>55</v>
      </c>
      <c r="AA12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BSK</vt:lpstr>
      <vt:lpstr>Grundplatte</vt:lpstr>
      <vt:lpstr>Grundplattenauswahl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a.burmester</dc:creator>
  <cp:lastModifiedBy>Vanessa Kraemer</cp:lastModifiedBy>
  <dcterms:created xsi:type="dcterms:W3CDTF">2021-05-06T13:35:18Z</dcterms:created>
  <dcterms:modified xsi:type="dcterms:W3CDTF">2021-06-02T09:43:57Z</dcterms:modified>
</cp:coreProperties>
</file>